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Par34" localSheetId="0">'Лист3'!#REF!</definedName>
    <definedName name="Par41" localSheetId="0">'Лист3'!$A$7</definedName>
    <definedName name="_xlnm.Print_Area" localSheetId="0">'Лист3'!$A$1:$I$29</definedName>
  </definedNames>
  <calcPr fullCalcOnLoad="1"/>
</workbook>
</file>

<file path=xl/sharedStrings.xml><?xml version="1.0" encoding="utf-8"?>
<sst xmlns="http://schemas.openxmlformats.org/spreadsheetml/2006/main" count="32" uniqueCount="25">
  <si>
    <t>Тип благоустройства</t>
  </si>
  <si>
    <t>плата за содержание и ремонт жилого помещения, без НДС</t>
  </si>
  <si>
    <t>в том числе</t>
  </si>
  <si>
    <t>плата за содержание и ремонт жилого помещения, с НДС 18%</t>
  </si>
  <si>
    <t>стоимость работ и услуг за содержание общего имущества в многоквартирном доме</t>
  </si>
  <si>
    <t>стоимость работ и услуг за текущий ремонт общего имущества в многоквартирном доме</t>
  </si>
  <si>
    <t>стоимость работ по управлению многоквартирным домом</t>
  </si>
  <si>
    <t>__________________________________________________________</t>
  </si>
  <si>
    <t>Приложение</t>
  </si>
  <si>
    <t>к постановлению администрации</t>
  </si>
  <si>
    <t>от ____________ №______</t>
  </si>
  <si>
    <t>РАЗМЕР</t>
  </si>
  <si>
    <t>ПЛАТЫ ЗА СОДЕРЖАНИЕ И ТЕКУЩИЙ РЕМОНТ ЖИЛОГО ПОМЕЩЕНИЯ</t>
  </si>
  <si>
    <t>(тариф за руб./1 кв. м общей площади жилья в месяц)</t>
  </si>
  <si>
    <t>Лесозаводского городского округа</t>
  </si>
  <si>
    <t>Многоквартирные дома с полным благоустройством, газифицированые (отопление, ХВС, ГВС, канализация, ванна)</t>
  </si>
  <si>
    <t>Многоквартирные дома с полным благоустройством (отопление, ХВС, ГВС, канализация, ванна)</t>
  </si>
  <si>
    <t>Многоквартирные дома с отоплением, ХВС, канализацией</t>
  </si>
  <si>
    <t>Многоквартирные дома с централизованным отоплением, ХВС, надворными туалетами</t>
  </si>
  <si>
    <t>Многоквартирные дома с централизованным отоплением, надворными туалетами</t>
  </si>
  <si>
    <t>Многоквартирные дома с печным отоплением, ХВС, шамбо</t>
  </si>
  <si>
    <t>Многоквартирные дома с печным отоплением, надворными туалетами</t>
  </si>
  <si>
    <t>Многоквартирные дома газифицированные с отоплением, ХВС, канализацией</t>
  </si>
  <si>
    <t>Государственный жилой фонд Министерства обороны Российской Федерации</t>
  </si>
  <si>
    <t>Многоквартирные дома имеющие статус общежития с отоплением, ХВС, ГВС, канализацией, ванной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</si>
</sst>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9.140625" defaultRowHeight="12.75"/>
  <cols>
    <col min="1" max="1" width="29.28125" style="0" customWidth="1"/>
    <col min="2" max="2" width="16.8515625" style="0" customWidth="1"/>
    <col min="3" max="3" width="20.00390625" style="0" customWidth="1"/>
    <col min="4" max="4" width="19.28125" style="0" customWidth="1"/>
    <col min="5" max="6" width="19.421875" style="0" customWidth="1"/>
    <col min="7" max="7" width="20.8515625" style="0" customWidth="1"/>
    <col min="8" max="8" width="21.00390625" style="0" customWidth="1"/>
    <col min="9" max="9" width="19.7109375" style="0" customWidth="1"/>
  </cols>
  <sheetData>
    <row r="1" spans="1:9" ht="15.75">
      <c r="A1" s="3"/>
      <c r="H1" s="12" t="s">
        <v>8</v>
      </c>
      <c r="I1" s="12"/>
    </row>
    <row r="2" spans="1:9" ht="15.75">
      <c r="A2" s="3"/>
      <c r="H2" s="12" t="s">
        <v>9</v>
      </c>
      <c r="I2" s="12"/>
    </row>
    <row r="3" spans="1:9" ht="15.75">
      <c r="A3" s="3"/>
      <c r="H3" s="12" t="s">
        <v>14</v>
      </c>
      <c r="I3" s="12"/>
    </row>
    <row r="4" spans="1:9" ht="15.75">
      <c r="A4" s="3"/>
      <c r="H4" s="12" t="s">
        <v>10</v>
      </c>
      <c r="I4" s="12"/>
    </row>
    <row r="5" ht="18.75" customHeight="1"/>
    <row r="6" ht="24.75" customHeight="1">
      <c r="A6" s="2"/>
    </row>
    <row r="7" spans="1:9" ht="15.75">
      <c r="A7" s="17" t="s">
        <v>11</v>
      </c>
      <c r="B7" s="17"/>
      <c r="C7" s="17"/>
      <c r="D7" s="17"/>
      <c r="E7" s="17"/>
      <c r="F7" s="17"/>
      <c r="G7" s="17"/>
      <c r="H7" s="17"/>
      <c r="I7" s="17"/>
    </row>
    <row r="8" spans="1:9" ht="15.75">
      <c r="A8" s="17" t="s">
        <v>12</v>
      </c>
      <c r="B8" s="17"/>
      <c r="C8" s="17"/>
      <c r="D8" s="17"/>
      <c r="E8" s="17"/>
      <c r="F8" s="17"/>
      <c r="G8" s="17"/>
      <c r="H8" s="17"/>
      <c r="I8" s="17"/>
    </row>
    <row r="9" spans="1:9" ht="15.75">
      <c r="A9" s="17" t="s">
        <v>13</v>
      </c>
      <c r="B9" s="17"/>
      <c r="C9" s="17"/>
      <c r="D9" s="17"/>
      <c r="E9" s="17"/>
      <c r="F9" s="17"/>
      <c r="G9" s="17"/>
      <c r="H9" s="17"/>
      <c r="I9" s="17"/>
    </row>
    <row r="10" spans="1:9" ht="16.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6.5" thickBot="1">
      <c r="A11" s="13" t="s">
        <v>0</v>
      </c>
      <c r="B11" s="13" t="s">
        <v>1</v>
      </c>
      <c r="C11" s="13" t="s">
        <v>2</v>
      </c>
      <c r="D11" s="13"/>
      <c r="E11" s="13"/>
      <c r="F11" s="13" t="s">
        <v>3</v>
      </c>
      <c r="G11" s="13" t="s">
        <v>2</v>
      </c>
      <c r="H11" s="13"/>
      <c r="I11" s="13"/>
    </row>
    <row r="12" spans="1:9" ht="109.5" customHeight="1" thickBot="1">
      <c r="A12" s="13"/>
      <c r="B12" s="13"/>
      <c r="C12" s="4" t="s">
        <v>4</v>
      </c>
      <c r="D12" s="4" t="s">
        <v>5</v>
      </c>
      <c r="E12" s="4" t="s">
        <v>6</v>
      </c>
      <c r="F12" s="13"/>
      <c r="G12" s="4" t="s">
        <v>4</v>
      </c>
      <c r="H12" s="4" t="s">
        <v>5</v>
      </c>
      <c r="I12" s="4" t="s">
        <v>6</v>
      </c>
    </row>
    <row r="13" spans="1:9" ht="79.5" thickBot="1">
      <c r="A13" s="8" t="s">
        <v>15</v>
      </c>
      <c r="B13" s="5">
        <f aca="true" t="shared" si="0" ref="B13:B20">C13+D13+E13</f>
        <v>30.7544</v>
      </c>
      <c r="C13" s="5">
        <f>14.6+(14.6*0.039)</f>
        <v>15.1694</v>
      </c>
      <c r="D13" s="5">
        <f>9.23+(9.23*0.039)</f>
        <v>9.589970000000001</v>
      </c>
      <c r="E13" s="5">
        <f>5.77+(5.77*0.039)</f>
        <v>5.99503</v>
      </c>
      <c r="F13" s="5">
        <f aca="true" t="shared" si="1" ref="F13:F20">G13+H13+I13</f>
        <v>36.290192</v>
      </c>
      <c r="G13" s="7">
        <f>C13*1.18</f>
        <v>17.899891999999998</v>
      </c>
      <c r="H13" s="5">
        <f>D13*1.18</f>
        <v>11.3161646</v>
      </c>
      <c r="I13" s="5">
        <f>E13*1.18</f>
        <v>7.074135399999999</v>
      </c>
    </row>
    <row r="14" spans="1:9" ht="63.75" thickBot="1">
      <c r="A14" s="4" t="s">
        <v>16</v>
      </c>
      <c r="B14" s="5">
        <f t="shared" si="0"/>
        <v>29.1959</v>
      </c>
      <c r="C14" s="5">
        <f>13.9+(13.9*0.039)</f>
        <v>14.4421</v>
      </c>
      <c r="D14" s="5">
        <f>8.76+(8.76*0.039)</f>
        <v>9.10164</v>
      </c>
      <c r="E14" s="5">
        <f>5.44+(5.44*0.039)</f>
        <v>5.65216</v>
      </c>
      <c r="F14" s="5">
        <f t="shared" si="1"/>
        <v>34.451162</v>
      </c>
      <c r="G14" s="7">
        <f aca="true" t="shared" si="2" ref="G14:G20">C14*1.18</f>
        <v>17.041677999999997</v>
      </c>
      <c r="H14" s="5">
        <f aca="true" t="shared" si="3" ref="H14:H20">D14*1.18</f>
        <v>10.7399352</v>
      </c>
      <c r="I14" s="5">
        <f aca="true" t="shared" si="4" ref="I14:I20">E14*1.18</f>
        <v>6.6695488</v>
      </c>
    </row>
    <row r="15" spans="1:9" ht="48" thickBot="1">
      <c r="A15" s="8" t="s">
        <v>17</v>
      </c>
      <c r="B15" s="5">
        <f t="shared" si="0"/>
        <v>30.59855</v>
      </c>
      <c r="C15" s="5">
        <f>14.67+(14.67*0.039)</f>
        <v>15.24213</v>
      </c>
      <c r="D15" s="5">
        <f>8.93+(8.93*0.039)</f>
        <v>9.27827</v>
      </c>
      <c r="E15" s="5">
        <f>5.85+(5.85*0.039)</f>
        <v>6.07815</v>
      </c>
      <c r="F15" s="5">
        <f t="shared" si="1"/>
        <v>36.106289</v>
      </c>
      <c r="G15" s="7">
        <f t="shared" si="2"/>
        <v>17.985713399999998</v>
      </c>
      <c r="H15" s="5">
        <f t="shared" si="3"/>
        <v>10.948358599999999</v>
      </c>
      <c r="I15" s="5">
        <f t="shared" si="4"/>
        <v>7.172217</v>
      </c>
    </row>
    <row r="16" spans="1:9" ht="63.75" thickBot="1">
      <c r="A16" s="8" t="s">
        <v>22</v>
      </c>
      <c r="B16" s="7">
        <f>C16+D16+E16</f>
        <v>30.692059999999998</v>
      </c>
      <c r="C16" s="5">
        <f>14.76+(14.76*0.039)</f>
        <v>15.33564</v>
      </c>
      <c r="D16" s="5">
        <f>8.93+(8.93*0.039)</f>
        <v>9.27827</v>
      </c>
      <c r="E16" s="5">
        <f>5.85+(5.85*0.039)</f>
        <v>6.07815</v>
      </c>
      <c r="F16" s="7">
        <f>G16+H16+I16</f>
        <v>36.2166308</v>
      </c>
      <c r="G16" s="7">
        <f t="shared" si="2"/>
        <v>18.0960552</v>
      </c>
      <c r="H16" s="5">
        <f t="shared" si="3"/>
        <v>10.948358599999999</v>
      </c>
      <c r="I16" s="5">
        <f t="shared" si="4"/>
        <v>7.172217</v>
      </c>
    </row>
    <row r="17" spans="1:9" ht="63.75" thickBot="1">
      <c r="A17" s="4" t="s">
        <v>18</v>
      </c>
      <c r="B17" s="5">
        <f t="shared" si="0"/>
        <v>27.89715</v>
      </c>
      <c r="C17" s="5">
        <f>11.52+(11.52*0.039)</f>
        <v>11.96928</v>
      </c>
      <c r="D17" s="5">
        <f>9.72+(9.72*0.039)</f>
        <v>10.09908</v>
      </c>
      <c r="E17" s="5">
        <f>5.61+(5.61*0.039)</f>
        <v>5.828790000000001</v>
      </c>
      <c r="F17" s="5">
        <f t="shared" si="1"/>
        <v>32.918637</v>
      </c>
      <c r="G17" s="7">
        <f t="shared" si="2"/>
        <v>14.123750399999999</v>
      </c>
      <c r="H17" s="5">
        <f t="shared" si="3"/>
        <v>11.9169144</v>
      </c>
      <c r="I17" s="5">
        <f t="shared" si="4"/>
        <v>6.8779722</v>
      </c>
    </row>
    <row r="18" spans="1:9" ht="63.75" thickBot="1">
      <c r="A18" s="4" t="s">
        <v>19</v>
      </c>
      <c r="B18" s="5">
        <f t="shared" si="0"/>
        <v>30.14139</v>
      </c>
      <c r="C18" s="5">
        <f>14.3+(14.3*0.039)</f>
        <v>14.857700000000001</v>
      </c>
      <c r="D18" s="5">
        <f>8.71+(8.71*0.039)</f>
        <v>9.049690000000002</v>
      </c>
      <c r="E18" s="5">
        <f>6+(6*0.039)</f>
        <v>6.234</v>
      </c>
      <c r="F18" s="5">
        <f t="shared" si="1"/>
        <v>35.5668402</v>
      </c>
      <c r="G18" s="7">
        <f t="shared" si="2"/>
        <v>17.532086</v>
      </c>
      <c r="H18" s="5">
        <f t="shared" si="3"/>
        <v>10.678634200000001</v>
      </c>
      <c r="I18" s="5">
        <f t="shared" si="4"/>
        <v>7.35612</v>
      </c>
    </row>
    <row r="19" spans="1:9" ht="48" thickBot="1">
      <c r="A19" s="4" t="s">
        <v>20</v>
      </c>
      <c r="B19" s="5">
        <f t="shared" si="0"/>
        <v>27.05556</v>
      </c>
      <c r="C19" s="5">
        <f>11.52+(11.52*0.039)</f>
        <v>11.96928</v>
      </c>
      <c r="D19" s="5">
        <f>8.59+(8.59*0.039)</f>
        <v>8.92501</v>
      </c>
      <c r="E19" s="5">
        <f>5.93+(5.93*0.039)</f>
        <v>6.16127</v>
      </c>
      <c r="F19" s="5">
        <f t="shared" si="1"/>
        <v>31.9255608</v>
      </c>
      <c r="G19" s="7">
        <f t="shared" si="2"/>
        <v>14.123750399999999</v>
      </c>
      <c r="H19" s="5">
        <f t="shared" si="3"/>
        <v>10.5315118</v>
      </c>
      <c r="I19" s="5">
        <f t="shared" si="4"/>
        <v>7.270298599999999</v>
      </c>
    </row>
    <row r="20" spans="1:9" ht="48" thickBot="1">
      <c r="A20" s="4" t="s">
        <v>21</v>
      </c>
      <c r="B20" s="5">
        <f t="shared" si="0"/>
        <v>29.642669999999995</v>
      </c>
      <c r="C20" s="5">
        <f>14.28+(14.28*0.039)</f>
        <v>14.83692</v>
      </c>
      <c r="D20" s="5">
        <f>8.77+(8.77*0.039)</f>
        <v>9.112029999999999</v>
      </c>
      <c r="E20" s="5">
        <f>5.48+(5.48*0.039)</f>
        <v>5.693720000000001</v>
      </c>
      <c r="F20" s="5">
        <f t="shared" si="1"/>
        <v>34.9783506</v>
      </c>
      <c r="G20" s="7">
        <f>C20*1.18</f>
        <v>17.5075656</v>
      </c>
      <c r="H20" s="5">
        <f t="shared" si="3"/>
        <v>10.752195399999998</v>
      </c>
      <c r="I20" s="5">
        <f t="shared" si="4"/>
        <v>6.7185896000000005</v>
      </c>
    </row>
    <row r="21" spans="1:9" ht="16.5" thickBot="1">
      <c r="A21" s="14" t="s">
        <v>23</v>
      </c>
      <c r="B21" s="15"/>
      <c r="C21" s="15"/>
      <c r="D21" s="15"/>
      <c r="E21" s="15"/>
      <c r="F21" s="15"/>
      <c r="G21" s="15"/>
      <c r="H21" s="15"/>
      <c r="I21" s="16"/>
    </row>
    <row r="22" spans="1:9" ht="48" thickBot="1">
      <c r="A22" s="8" t="s">
        <v>17</v>
      </c>
      <c r="B22" s="9">
        <f>C22+D22+E22</f>
        <v>20.156599999999997</v>
      </c>
      <c r="C22" s="9">
        <f>12.97*1.039</f>
        <v>13.47583</v>
      </c>
      <c r="D22" s="9">
        <f>4.79*1.039</f>
        <v>4.9768099999999995</v>
      </c>
      <c r="E22" s="9">
        <f>1.64*1.039</f>
        <v>1.7039599999999997</v>
      </c>
      <c r="F22" s="9">
        <f>G22+H22+I22</f>
        <v>23.784787999999995</v>
      </c>
      <c r="G22" s="9">
        <f aca="true" t="shared" si="5" ref="G22:I25">C22*1.18</f>
        <v>15.9014794</v>
      </c>
      <c r="H22" s="9">
        <f t="shared" si="5"/>
        <v>5.872635799999999</v>
      </c>
      <c r="I22" s="9">
        <f t="shared" si="5"/>
        <v>2.0106727999999996</v>
      </c>
    </row>
    <row r="23" spans="1:9" ht="63.75" thickBot="1">
      <c r="A23" s="8" t="s">
        <v>22</v>
      </c>
      <c r="B23" s="9">
        <f>C23+D23+E23</f>
        <v>21.839779999999998</v>
      </c>
      <c r="C23" s="9">
        <f>14.5*1.039</f>
        <v>15.065499999999998</v>
      </c>
      <c r="D23" s="9">
        <f>4.85*1.039</f>
        <v>5.039149999999999</v>
      </c>
      <c r="E23" s="9">
        <f>1.67*1.039</f>
        <v>1.7351299999999998</v>
      </c>
      <c r="F23" s="9">
        <f>G23+H23+I23</f>
        <v>25.770940399999994</v>
      </c>
      <c r="G23" s="9">
        <f t="shared" si="5"/>
        <v>17.777289999999997</v>
      </c>
      <c r="H23" s="9">
        <f t="shared" si="5"/>
        <v>5.946196999999999</v>
      </c>
      <c r="I23" s="9">
        <f t="shared" si="5"/>
        <v>2.0474533999999998</v>
      </c>
    </row>
    <row r="24" spans="1:9" ht="79.5" thickBot="1">
      <c r="A24" s="8" t="s">
        <v>15</v>
      </c>
      <c r="B24" s="9">
        <f>C24+D24+E24</f>
        <v>22.868389999999994</v>
      </c>
      <c r="C24" s="9">
        <f>15.21*1.039</f>
        <v>15.803189999999999</v>
      </c>
      <c r="D24" s="9">
        <f>5.02*1.039</f>
        <v>5.215779999999999</v>
      </c>
      <c r="E24" s="9">
        <f>1.78*1.039</f>
        <v>1.8494199999999998</v>
      </c>
      <c r="F24" s="9">
        <f>G24+H24+I24</f>
        <v>26.984700199999995</v>
      </c>
      <c r="G24" s="9">
        <f t="shared" si="5"/>
        <v>18.647764199999997</v>
      </c>
      <c r="H24" s="9">
        <f t="shared" si="5"/>
        <v>6.154620399999998</v>
      </c>
      <c r="I24" s="9">
        <f t="shared" si="5"/>
        <v>2.1823156</v>
      </c>
    </row>
    <row r="25" spans="1:9" s="11" customFormat="1" ht="72" customHeight="1" thickBot="1">
      <c r="A25" s="10" t="s">
        <v>24</v>
      </c>
      <c r="B25" s="7">
        <f>C25+D25+E25</f>
        <v>28.73874</v>
      </c>
      <c r="C25" s="9">
        <f>15.12*1.039</f>
        <v>15.709679999999999</v>
      </c>
      <c r="D25" s="9">
        <f>7.18*1.039</f>
        <v>7.460019999999999</v>
      </c>
      <c r="E25" s="9">
        <f>5.36*1.039</f>
        <v>5.56904</v>
      </c>
      <c r="F25" s="7">
        <f>G25+H25+I25</f>
        <v>33.911713199999994</v>
      </c>
      <c r="G25" s="7">
        <f t="shared" si="5"/>
        <v>18.537422399999997</v>
      </c>
      <c r="H25" s="7">
        <f t="shared" si="5"/>
        <v>8.802823599999998</v>
      </c>
      <c r="I25" s="7">
        <f t="shared" si="5"/>
        <v>6.5714672</v>
      </c>
    </row>
    <row r="26" ht="24" customHeight="1">
      <c r="A26" s="3"/>
    </row>
    <row r="27" spans="1:9" ht="15.75">
      <c r="A27" s="12" t="s">
        <v>7</v>
      </c>
      <c r="B27" s="12"/>
      <c r="C27" s="12"/>
      <c r="D27" s="12"/>
      <c r="E27" s="12"/>
      <c r="F27" s="12"/>
      <c r="G27" s="12"/>
      <c r="H27" s="12"/>
      <c r="I27" s="12"/>
    </row>
    <row r="28" ht="15.75">
      <c r="A28" s="1"/>
    </row>
  </sheetData>
  <sheetProtection/>
  <mergeCells count="14">
    <mergeCell ref="A9:I9"/>
    <mergeCell ref="A7:I7"/>
    <mergeCell ref="A8:I8"/>
    <mergeCell ref="H1:I1"/>
    <mergeCell ref="H2:I2"/>
    <mergeCell ref="H3:I3"/>
    <mergeCell ref="H4:I4"/>
    <mergeCell ref="A27:I27"/>
    <mergeCell ref="G11:I11"/>
    <mergeCell ref="A11:A12"/>
    <mergeCell ref="B11:B12"/>
    <mergeCell ref="C11:E11"/>
    <mergeCell ref="A21:I21"/>
    <mergeCell ref="F11:F12"/>
  </mergeCells>
  <printOptions/>
  <pageMargins left="0.75" right="0.75" top="0.52" bottom="0.53" header="0.5" footer="0.5"/>
  <pageSetup horizontalDpi="600" verticalDpi="600" orientation="landscape" paperSize="9" scale="69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2017-03-30T05:05:57Z</cp:lastPrinted>
  <dcterms:created xsi:type="dcterms:W3CDTF">1996-10-08T23:32:33Z</dcterms:created>
  <dcterms:modified xsi:type="dcterms:W3CDTF">2018-05-02T23:28:32Z</dcterms:modified>
  <cp:category/>
  <cp:version/>
  <cp:contentType/>
  <cp:contentStatus/>
</cp:coreProperties>
</file>