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МашБюро\Desktop\МАШБЮРО\УИО\изменение в 1169\"/>
    </mc:Choice>
  </mc:AlternateContent>
  <bookViews>
    <workbookView xWindow="0" yWindow="0" windowWidth="28800" windowHeight="12720"/>
  </bookViews>
  <sheets>
    <sheet name="Форма 1" sheetId="1" r:id="rId1"/>
    <sheet name="Лист1" sheetId="2" r:id="rId2"/>
  </sheets>
  <definedNames>
    <definedName name="_xlnm.Print_Titles" localSheetId="0">'Форма 1'!$8:$10</definedName>
    <definedName name="_xlnm.Print_Area" localSheetId="0">'Форма 1'!$A$1:$H$33</definedName>
  </definedNames>
  <calcPr calcId="152511" forceFullCalc="1"/>
</workbook>
</file>

<file path=xl/calcChain.xml><?xml version="1.0" encoding="utf-8"?>
<calcChain xmlns="http://schemas.openxmlformats.org/spreadsheetml/2006/main">
  <c r="F26" i="1" l="1"/>
  <c r="G11" i="1" l="1"/>
  <c r="B8" i="2" l="1"/>
  <c r="F19" i="1"/>
  <c r="D9" i="2" l="1"/>
  <c r="D10" i="2"/>
  <c r="D8" i="2"/>
  <c r="C6" i="2"/>
  <c r="B6" i="2"/>
  <c r="D4" i="2"/>
  <c r="D5" i="2"/>
  <c r="D3" i="2"/>
  <c r="F13" i="1"/>
  <c r="F24" i="1"/>
  <c r="D6" i="2" l="1"/>
  <c r="F27" i="1"/>
  <c r="F25" i="1"/>
  <c r="F23" i="1"/>
  <c r="F20" i="1"/>
  <c r="F17" i="1"/>
  <c r="F14" i="1"/>
  <c r="F12" i="1"/>
  <c r="F11" i="1" l="1"/>
</calcChain>
</file>

<file path=xl/sharedStrings.xml><?xml version="1.0" encoding="utf-8"?>
<sst xmlns="http://schemas.openxmlformats.org/spreadsheetml/2006/main" count="57" uniqueCount="41">
  <si>
    <t>№ п/п</t>
  </si>
  <si>
    <t xml:space="preserve">Наименование муниципального образования </t>
  </si>
  <si>
    <t>Адрес многоквартирного дома</t>
  </si>
  <si>
    <t>Год ввода дома в эксплуатацию</t>
  </si>
  <si>
    <t xml:space="preserve">Дата признания многоквартирного дома аварийным </t>
  </si>
  <si>
    <t>Планируемая дата окончания переселения</t>
  </si>
  <si>
    <t>год</t>
  </si>
  <si>
    <t>дата</t>
  </si>
  <si>
    <t>площадь, кв.м</t>
  </si>
  <si>
    <t>количество человек</t>
  </si>
  <si>
    <t>По программе переселения 2019 – 2025 гг., в рамках которой предусмотрено финансирование за счет средств Фонда, в том числе:</t>
  </si>
  <si>
    <t>х</t>
  </si>
  <si>
    <t>г. Лесозаводск, ул. Восточная, д. 1</t>
  </si>
  <si>
    <t>г. Лесозаводск, ул. Гайдара, д. 11</t>
  </si>
  <si>
    <t>г. Лесозаводск, ул. Заводская, д. 12</t>
  </si>
  <si>
    <t>г. Лесозаводск, ул. Ленинская, д. 2</t>
  </si>
  <si>
    <t>г. Лесозаводск, ул. Океанская, д. 3</t>
  </si>
  <si>
    <t>г. Лесозаводск, ул. Океанская, д. 4</t>
  </si>
  <si>
    <t>г. Лесозаводск, ул. Океанская, д. 6</t>
  </si>
  <si>
    <t>г. Лесозаводск, ул. Океанская, д. 7</t>
  </si>
  <si>
    <t>г. Лесозаводск, ул. Океанская, д. 8</t>
  </si>
  <si>
    <t>г. Лесозаводск, ул. Океанская, д. 13</t>
  </si>
  <si>
    <t>г. Лесозаводск, ул. Чкалова, д. 5</t>
  </si>
  <si>
    <t>г. Лесозаводск, ул. Чкалова, д. 6</t>
  </si>
  <si>
    <t>г. Лесозаводск, ул. Чкалова, д. 8</t>
  </si>
  <si>
    <t>г. Лесозаводск, ул. Щорса, д. 8</t>
  </si>
  <si>
    <t>Перечень многоквартирных домов расположенного на территории Лесозаводского городского округа, признанных аварийными до 01 января 2017 года</t>
  </si>
  <si>
    <t>Лесозаводский городской округ</t>
  </si>
  <si>
    <t xml:space="preserve"> Сведения об аварийном жилищном фонде, подлежащем расселению до 01 сентября 2025 года </t>
  </si>
  <si>
    <t>___________________________________</t>
  </si>
  <si>
    <t xml:space="preserve">Приложение  1                                                                                                                                                                                      </t>
  </si>
  <si>
    <t>к Подпрограмме № 3 «О переселении граждан из аварийного жилищного фонда Лесозаводского городского округа на 2021-2025 годы</t>
  </si>
  <si>
    <t xml:space="preserve">Фонд </t>
  </si>
  <si>
    <t>край</t>
  </si>
  <si>
    <t>мб</t>
  </si>
  <si>
    <t>этап 2020</t>
  </si>
  <si>
    <t>этап 2021</t>
  </si>
  <si>
    <t>кв.м</t>
  </si>
  <si>
    <t>челов</t>
  </si>
  <si>
    <t>помещ</t>
  </si>
  <si>
    <t>Исполнение программы переселения в 2021 году и на 2022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</si>
</sst>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rgb="FF000000"/>
      <name val="Calibri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2" borderId="0" xfId="0" applyFill="1"/>
    <xf numFmtId="0" fontId="1" fillId="2" borderId="0" xfId="0" applyFont="1" applyFill="1"/>
    <xf numFmtId="0" fontId="2" fillId="2" borderId="0" xfId="0" applyFont="1" applyFill="1" applyAlignment="1">
      <alignment wrapText="1"/>
    </xf>
    <xf numFmtId="0" fontId="2" fillId="2" borderId="0" xfId="0" applyFont="1" applyFill="1"/>
    <xf numFmtId="0" fontId="1" fillId="2" borderId="0" xfId="0" applyFont="1" applyFill="1" applyAlignment="1">
      <alignment wrapText="1"/>
    </xf>
    <xf numFmtId="0" fontId="4" fillId="2" borderId="2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3" fontId="4" fillId="2" borderId="2" xfId="0" applyNumberFormat="1" applyFont="1" applyFill="1" applyBorder="1" applyAlignment="1">
      <alignment horizontal="right" vertical="center"/>
    </xf>
    <xf numFmtId="4" fontId="3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/>
    </xf>
    <xf numFmtId="14" fontId="3" fillId="2" borderId="2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6" fillId="2" borderId="0" xfId="0" applyFont="1" applyFill="1"/>
    <xf numFmtId="0" fontId="7" fillId="2" borderId="0" xfId="0" applyFont="1" applyFill="1"/>
    <xf numFmtId="49" fontId="3" fillId="2" borderId="2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/>
    </xf>
    <xf numFmtId="0" fontId="1" fillId="3" borderId="0" xfId="0" applyFont="1" applyFill="1"/>
    <xf numFmtId="0" fontId="2" fillId="3" borderId="0" xfId="0" applyFont="1" applyFill="1" applyAlignment="1">
      <alignment wrapText="1"/>
    </xf>
    <xf numFmtId="0" fontId="0" fillId="3" borderId="0" xfId="0" applyFill="1"/>
    <xf numFmtId="0" fontId="2" fillId="3" borderId="0" xfId="0" applyFont="1" applyFill="1"/>
    <xf numFmtId="0" fontId="3" fillId="3" borderId="2" xfId="0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4" fontId="3" fillId="3" borderId="2" xfId="0" applyNumberFormat="1" applyFont="1" applyFill="1" applyBorder="1" applyAlignment="1">
      <alignment horizontal="right" vertical="center"/>
    </xf>
    <xf numFmtId="3" fontId="3" fillId="3" borderId="2" xfId="0" applyNumberFormat="1" applyFont="1" applyFill="1" applyBorder="1" applyAlignment="1">
      <alignment horizontal="right" vertical="center"/>
    </xf>
    <xf numFmtId="3" fontId="3" fillId="0" borderId="2" xfId="0" applyNumberFormat="1" applyFont="1" applyFill="1" applyBorder="1" applyAlignment="1">
      <alignment horizontal="right" vertical="center"/>
    </xf>
    <xf numFmtId="0" fontId="8" fillId="2" borderId="0" xfId="0" applyFont="1" applyFill="1"/>
    <xf numFmtId="0" fontId="0" fillId="2" borderId="6" xfId="0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49" fontId="3" fillId="2" borderId="8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/>
    </xf>
    <xf numFmtId="14" fontId="3" fillId="2" borderId="8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49" fontId="3" fillId="3" borderId="4" xfId="0" applyNumberFormat="1" applyFont="1" applyFill="1" applyBorder="1" applyAlignment="1">
      <alignment horizontal="center" vertical="center" wrapText="1"/>
    </xf>
    <xf numFmtId="49" fontId="3" fillId="3" borderId="5" xfId="0" applyNumberFormat="1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>
      <alignment horizontal="left" vertical="center" wrapText="1"/>
    </xf>
    <xf numFmtId="49" fontId="3" fillId="3" borderId="5" xfId="0" applyNumberFormat="1" applyFont="1" applyFill="1" applyBorder="1" applyAlignment="1">
      <alignment horizontal="left" vertical="center" wrapText="1"/>
    </xf>
    <xf numFmtId="14" fontId="3" fillId="3" borderId="4" xfId="0" applyNumberFormat="1" applyFont="1" applyFill="1" applyBorder="1" applyAlignment="1">
      <alignment horizontal="center" vertical="center"/>
    </xf>
    <xf numFmtId="14" fontId="3" fillId="3" borderId="5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right" vertical="center" wrapText="1"/>
    </xf>
    <xf numFmtId="0" fontId="5" fillId="2" borderId="0" xfId="0" applyFont="1" applyFill="1" applyAlignment="1">
      <alignment horizontal="right" vertical="center" wrapText="1"/>
    </xf>
    <xf numFmtId="0" fontId="2" fillId="3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center"/>
    </xf>
    <xf numFmtId="0" fontId="0" fillId="2" borderId="7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0"/>
  <sheetViews>
    <sheetView tabSelected="1" view="pageBreakPreview" zoomScale="70" zoomScaleNormal="70" zoomScaleSheetLayoutView="70" workbookViewId="0">
      <selection activeCell="I14" sqref="I14"/>
    </sheetView>
  </sheetViews>
  <sheetFormatPr defaultColWidth="9.140625" defaultRowHeight="15" x14ac:dyDescent="0.25"/>
  <cols>
    <col min="1" max="1" width="7.7109375" style="1" customWidth="1"/>
    <col min="2" max="2" width="39.85546875" style="1" customWidth="1"/>
    <col min="3" max="3" width="61.42578125" style="1" customWidth="1"/>
    <col min="4" max="4" width="17.28515625" style="1" customWidth="1"/>
    <col min="5" max="5" width="22.7109375" style="1" customWidth="1"/>
    <col min="6" max="7" width="20.7109375" style="1" customWidth="1"/>
    <col min="8" max="8" width="22.42578125" style="26" customWidth="1"/>
    <col min="9" max="9" width="9.140625" style="1"/>
  </cols>
  <sheetData>
    <row r="1" spans="1:9" s="28" customFormat="1" ht="24.75" customHeight="1" x14ac:dyDescent="0.25">
      <c r="A1" s="26"/>
      <c r="B1" s="26"/>
      <c r="C1" s="26"/>
      <c r="D1" s="27"/>
      <c r="E1" s="56" t="s">
        <v>30</v>
      </c>
      <c r="F1" s="56"/>
      <c r="G1" s="56"/>
      <c r="H1" s="56"/>
      <c r="I1" s="26"/>
    </row>
    <row r="2" spans="1:9" s="28" customFormat="1" ht="6" customHeight="1" x14ac:dyDescent="0.25">
      <c r="A2" s="26"/>
      <c r="B2" s="26"/>
      <c r="C2" s="26"/>
      <c r="D2" s="27"/>
      <c r="E2" s="29"/>
      <c r="F2" s="29"/>
      <c r="G2" s="54"/>
      <c r="H2" s="54"/>
      <c r="I2" s="26"/>
    </row>
    <row r="3" spans="1:9" s="28" customFormat="1" ht="50.25" customHeight="1" x14ac:dyDescent="0.25">
      <c r="A3" s="26"/>
      <c r="B3" s="26"/>
      <c r="C3" s="26"/>
      <c r="D3" s="27"/>
      <c r="E3" s="56" t="s">
        <v>31</v>
      </c>
      <c r="F3" s="56"/>
      <c r="G3" s="56"/>
      <c r="H3" s="56"/>
      <c r="I3" s="26"/>
    </row>
    <row r="4" spans="1:9" ht="25.5" customHeight="1" x14ac:dyDescent="0.25">
      <c r="D4" s="2"/>
      <c r="E4" s="3"/>
      <c r="F4" s="3"/>
      <c r="G4" s="55"/>
      <c r="H4" s="55"/>
    </row>
    <row r="6" spans="1:9" ht="18.75" customHeight="1" x14ac:dyDescent="0.3">
      <c r="A6" s="58" t="s">
        <v>26</v>
      </c>
      <c r="B6" s="58"/>
      <c r="C6" s="58"/>
      <c r="D6" s="58"/>
      <c r="E6" s="58"/>
      <c r="F6" s="58"/>
      <c r="G6" s="58"/>
      <c r="H6" s="58"/>
    </row>
    <row r="8" spans="1:9" ht="133.5" customHeight="1" x14ac:dyDescent="0.25">
      <c r="A8" s="59" t="s">
        <v>0</v>
      </c>
      <c r="B8" s="59" t="s">
        <v>1</v>
      </c>
      <c r="C8" s="59" t="s">
        <v>2</v>
      </c>
      <c r="D8" s="15" t="s">
        <v>3</v>
      </c>
      <c r="E8" s="16" t="s">
        <v>4</v>
      </c>
      <c r="F8" s="61" t="s">
        <v>28</v>
      </c>
      <c r="G8" s="61"/>
      <c r="H8" s="22" t="s">
        <v>5</v>
      </c>
    </row>
    <row r="9" spans="1:9" ht="37.5" customHeight="1" x14ac:dyDescent="0.25">
      <c r="A9" s="60"/>
      <c r="B9" s="60"/>
      <c r="C9" s="60"/>
      <c r="D9" s="17" t="s">
        <v>6</v>
      </c>
      <c r="E9" s="16" t="s">
        <v>7</v>
      </c>
      <c r="F9" s="16" t="s">
        <v>8</v>
      </c>
      <c r="G9" s="16" t="s">
        <v>9</v>
      </c>
      <c r="H9" s="22" t="s">
        <v>7</v>
      </c>
      <c r="I9" s="4"/>
    </row>
    <row r="10" spans="1:9" ht="21.75" customHeight="1" x14ac:dyDescent="0.25">
      <c r="A10" s="18">
        <v>1</v>
      </c>
      <c r="B10" s="16">
        <v>2</v>
      </c>
      <c r="C10" s="16">
        <v>3</v>
      </c>
      <c r="D10" s="17">
        <v>4</v>
      </c>
      <c r="E10" s="16">
        <v>5</v>
      </c>
      <c r="F10" s="18">
        <v>6</v>
      </c>
      <c r="G10" s="18">
        <v>7</v>
      </c>
      <c r="H10" s="23">
        <v>8</v>
      </c>
    </row>
    <row r="11" spans="1:9" s="20" customFormat="1" ht="54.75" customHeight="1" x14ac:dyDescent="0.25">
      <c r="A11" s="62" t="s">
        <v>10</v>
      </c>
      <c r="B11" s="62"/>
      <c r="C11" s="62"/>
      <c r="D11" s="8" t="s">
        <v>11</v>
      </c>
      <c r="E11" s="5" t="s">
        <v>11</v>
      </c>
      <c r="F11" s="9">
        <f>F12+F13+F14+F15+F16+F17+F18+F19+F20+F21+F22+F23+F24+F25+F26+F27+F28</f>
        <v>3278.7</v>
      </c>
      <c r="G11" s="10">
        <f>SUM(G12:G28)</f>
        <v>209</v>
      </c>
      <c r="H11" s="24" t="s">
        <v>11</v>
      </c>
      <c r="I11" s="19"/>
    </row>
    <row r="12" spans="1:9" ht="37.5" x14ac:dyDescent="0.25">
      <c r="A12" s="30">
        <v>1</v>
      </c>
      <c r="B12" s="31" t="s">
        <v>27</v>
      </c>
      <c r="C12" s="32" t="s">
        <v>12</v>
      </c>
      <c r="D12" s="33">
        <v>1956</v>
      </c>
      <c r="E12" s="25">
        <v>41963</v>
      </c>
      <c r="F12" s="34">
        <f>332.7</f>
        <v>332.7</v>
      </c>
      <c r="G12" s="35">
        <v>10</v>
      </c>
      <c r="H12" s="25">
        <v>44926</v>
      </c>
    </row>
    <row r="13" spans="1:9" ht="37.5" x14ac:dyDescent="0.25">
      <c r="A13" s="30">
        <v>2</v>
      </c>
      <c r="B13" s="31" t="s">
        <v>27</v>
      </c>
      <c r="C13" s="32" t="s">
        <v>13</v>
      </c>
      <c r="D13" s="33">
        <v>1937</v>
      </c>
      <c r="E13" s="25">
        <v>40935</v>
      </c>
      <c r="F13" s="34">
        <f>216.8</f>
        <v>216.8</v>
      </c>
      <c r="G13" s="35">
        <v>10</v>
      </c>
      <c r="H13" s="25">
        <v>44926</v>
      </c>
    </row>
    <row r="14" spans="1:9" ht="37.5" x14ac:dyDescent="0.25">
      <c r="A14" s="30">
        <v>3</v>
      </c>
      <c r="B14" s="31" t="s">
        <v>27</v>
      </c>
      <c r="C14" s="32" t="s">
        <v>14</v>
      </c>
      <c r="D14" s="33">
        <v>1928</v>
      </c>
      <c r="E14" s="25">
        <v>41963</v>
      </c>
      <c r="F14" s="34">
        <f>285.9-130</f>
        <v>155.89999999999998</v>
      </c>
      <c r="G14" s="35">
        <v>14</v>
      </c>
      <c r="H14" s="25">
        <v>44926</v>
      </c>
    </row>
    <row r="15" spans="1:9" ht="18.75" x14ac:dyDescent="0.25">
      <c r="A15" s="46">
        <v>4</v>
      </c>
      <c r="B15" s="48" t="s">
        <v>27</v>
      </c>
      <c r="C15" s="50" t="s">
        <v>15</v>
      </c>
      <c r="D15" s="46">
        <v>1937</v>
      </c>
      <c r="E15" s="52">
        <v>41963</v>
      </c>
      <c r="F15" s="34">
        <v>28.3</v>
      </c>
      <c r="G15" s="35">
        <v>3</v>
      </c>
      <c r="H15" s="25">
        <v>44561</v>
      </c>
    </row>
    <row r="16" spans="1:9" ht="18.75" x14ac:dyDescent="0.25">
      <c r="A16" s="47"/>
      <c r="B16" s="49"/>
      <c r="C16" s="51"/>
      <c r="D16" s="47"/>
      <c r="E16" s="53"/>
      <c r="F16" s="34">
        <v>29.7</v>
      </c>
      <c r="G16" s="36">
        <v>1</v>
      </c>
      <c r="H16" s="25">
        <v>44926</v>
      </c>
    </row>
    <row r="17" spans="1:8" ht="37.5" x14ac:dyDescent="0.25">
      <c r="A17" s="30">
        <v>5</v>
      </c>
      <c r="B17" s="31" t="s">
        <v>27</v>
      </c>
      <c r="C17" s="32" t="s">
        <v>16</v>
      </c>
      <c r="D17" s="33">
        <v>1937</v>
      </c>
      <c r="E17" s="25">
        <v>41963</v>
      </c>
      <c r="F17" s="34">
        <f>325.5</f>
        <v>325.5</v>
      </c>
      <c r="G17" s="35">
        <v>24</v>
      </c>
      <c r="H17" s="25">
        <v>44926</v>
      </c>
    </row>
    <row r="18" spans="1:8" ht="18.75" x14ac:dyDescent="0.25">
      <c r="A18" s="46">
        <v>6</v>
      </c>
      <c r="B18" s="48" t="s">
        <v>27</v>
      </c>
      <c r="C18" s="50" t="s">
        <v>17</v>
      </c>
      <c r="D18" s="46">
        <v>1937</v>
      </c>
      <c r="E18" s="52">
        <v>41963</v>
      </c>
      <c r="F18" s="34">
        <v>34.1</v>
      </c>
      <c r="G18" s="35">
        <v>1</v>
      </c>
      <c r="H18" s="25">
        <v>44561</v>
      </c>
    </row>
    <row r="19" spans="1:8" ht="18.75" x14ac:dyDescent="0.25">
      <c r="A19" s="47"/>
      <c r="B19" s="49"/>
      <c r="C19" s="51"/>
      <c r="D19" s="47"/>
      <c r="E19" s="53"/>
      <c r="F19" s="34">
        <f>272.7</f>
        <v>272.7</v>
      </c>
      <c r="G19" s="35">
        <v>21</v>
      </c>
      <c r="H19" s="25">
        <v>44926</v>
      </c>
    </row>
    <row r="20" spans="1:8" ht="37.5" x14ac:dyDescent="0.25">
      <c r="A20" s="30">
        <v>7</v>
      </c>
      <c r="B20" s="31" t="s">
        <v>27</v>
      </c>
      <c r="C20" s="32" t="s">
        <v>18</v>
      </c>
      <c r="D20" s="33">
        <v>1937</v>
      </c>
      <c r="E20" s="25">
        <v>41963</v>
      </c>
      <c r="F20" s="34">
        <f>255.6</f>
        <v>255.6</v>
      </c>
      <c r="G20" s="35">
        <v>19</v>
      </c>
      <c r="H20" s="25">
        <v>44926</v>
      </c>
    </row>
    <row r="21" spans="1:8" ht="18.75" x14ac:dyDescent="0.25">
      <c r="A21" s="46">
        <v>8</v>
      </c>
      <c r="B21" s="48" t="s">
        <v>27</v>
      </c>
      <c r="C21" s="50" t="s">
        <v>19</v>
      </c>
      <c r="D21" s="46">
        <v>1937</v>
      </c>
      <c r="E21" s="52">
        <v>41963</v>
      </c>
      <c r="F21" s="34">
        <v>35.6</v>
      </c>
      <c r="G21" s="35">
        <v>2</v>
      </c>
      <c r="H21" s="25">
        <v>44561</v>
      </c>
    </row>
    <row r="22" spans="1:8" ht="18" customHeight="1" x14ac:dyDescent="0.25">
      <c r="A22" s="47"/>
      <c r="B22" s="49"/>
      <c r="C22" s="51"/>
      <c r="D22" s="47"/>
      <c r="E22" s="53"/>
      <c r="F22" s="34">
        <v>318.89999999999998</v>
      </c>
      <c r="G22" s="35">
        <v>19</v>
      </c>
      <c r="H22" s="25">
        <v>44926</v>
      </c>
    </row>
    <row r="23" spans="1:8" ht="37.5" x14ac:dyDescent="0.25">
      <c r="A23" s="30">
        <v>9</v>
      </c>
      <c r="B23" s="6" t="s">
        <v>27</v>
      </c>
      <c r="C23" s="21" t="s">
        <v>20</v>
      </c>
      <c r="D23" s="7">
        <v>1937</v>
      </c>
      <c r="E23" s="13">
        <v>41963</v>
      </c>
      <c r="F23" s="11">
        <f>246</f>
        <v>246</v>
      </c>
      <c r="G23" s="12">
        <v>13</v>
      </c>
      <c r="H23" s="25">
        <v>44926</v>
      </c>
    </row>
    <row r="24" spans="1:8" ht="37.5" x14ac:dyDescent="0.25">
      <c r="A24" s="30">
        <v>10</v>
      </c>
      <c r="B24" s="6" t="s">
        <v>27</v>
      </c>
      <c r="C24" s="21" t="s">
        <v>21</v>
      </c>
      <c r="D24" s="7">
        <v>1937</v>
      </c>
      <c r="E24" s="13">
        <v>41963</v>
      </c>
      <c r="F24" s="11">
        <f>322.7</f>
        <v>322.7</v>
      </c>
      <c r="G24" s="12">
        <v>29</v>
      </c>
      <c r="H24" s="25">
        <v>44926</v>
      </c>
    </row>
    <row r="25" spans="1:8" ht="37.5" x14ac:dyDescent="0.25">
      <c r="A25" s="30">
        <v>11</v>
      </c>
      <c r="B25" s="6" t="s">
        <v>27</v>
      </c>
      <c r="C25" s="21" t="s">
        <v>22</v>
      </c>
      <c r="D25" s="7">
        <v>1936</v>
      </c>
      <c r="E25" s="13">
        <v>41963</v>
      </c>
      <c r="F25" s="11">
        <f>130.4</f>
        <v>130.4</v>
      </c>
      <c r="G25" s="12">
        <v>7</v>
      </c>
      <c r="H25" s="25">
        <v>44926</v>
      </c>
    </row>
    <row r="26" spans="1:8" ht="37.5" x14ac:dyDescent="0.25">
      <c r="A26" s="30">
        <v>12</v>
      </c>
      <c r="B26" s="6" t="s">
        <v>27</v>
      </c>
      <c r="C26" s="21" t="s">
        <v>23</v>
      </c>
      <c r="D26" s="7">
        <v>1936</v>
      </c>
      <c r="E26" s="13">
        <v>41963</v>
      </c>
      <c r="F26" s="11">
        <f>223.6</f>
        <v>223.6</v>
      </c>
      <c r="G26" s="12">
        <v>17</v>
      </c>
      <c r="H26" s="25">
        <v>44926</v>
      </c>
    </row>
    <row r="27" spans="1:8" ht="37.5" x14ac:dyDescent="0.25">
      <c r="A27" s="30">
        <v>13</v>
      </c>
      <c r="B27" s="6" t="s">
        <v>27</v>
      </c>
      <c r="C27" s="21" t="s">
        <v>24</v>
      </c>
      <c r="D27" s="7">
        <v>1937</v>
      </c>
      <c r="E27" s="13">
        <v>41963</v>
      </c>
      <c r="F27" s="11">
        <f>318.9</f>
        <v>318.89999999999998</v>
      </c>
      <c r="G27" s="12">
        <v>17</v>
      </c>
      <c r="H27" s="25">
        <v>44926</v>
      </c>
    </row>
    <row r="28" spans="1:8" ht="37.5" x14ac:dyDescent="0.25">
      <c r="A28" s="41">
        <v>14</v>
      </c>
      <c r="B28" s="42" t="s">
        <v>27</v>
      </c>
      <c r="C28" s="43" t="s">
        <v>25</v>
      </c>
      <c r="D28" s="44">
        <v>1936</v>
      </c>
      <c r="E28" s="45">
        <v>41963</v>
      </c>
      <c r="F28" s="11">
        <v>31.3</v>
      </c>
      <c r="G28" s="12">
        <v>2</v>
      </c>
      <c r="H28" s="25">
        <v>44561</v>
      </c>
    </row>
    <row r="29" spans="1:8" x14ac:dyDescent="0.25">
      <c r="B29" s="14"/>
    </row>
    <row r="30" spans="1:8" ht="58.5" customHeight="1" x14ac:dyDescent="0.25">
      <c r="A30" s="57" t="s">
        <v>29</v>
      </c>
      <c r="B30" s="57"/>
      <c r="C30" s="57"/>
      <c r="D30" s="57"/>
      <c r="E30" s="57"/>
      <c r="F30" s="57"/>
      <c r="G30" s="57"/>
      <c r="H30" s="57"/>
    </row>
  </sheetData>
  <sheetProtection formatCells="0" formatColumns="0" formatRows="0" insertColumns="0" insertRows="0" insertHyperlinks="0" deleteColumns="0" deleteRows="0" sort="0" autoFilter="0" pivotTables="0"/>
  <mergeCells count="26">
    <mergeCell ref="G2:H2"/>
    <mergeCell ref="G4:H4"/>
    <mergeCell ref="E1:H1"/>
    <mergeCell ref="E3:H3"/>
    <mergeCell ref="A30:H30"/>
    <mergeCell ref="A6:H6"/>
    <mergeCell ref="A8:A9"/>
    <mergeCell ref="C8:C9"/>
    <mergeCell ref="B8:B9"/>
    <mergeCell ref="F8:G8"/>
    <mergeCell ref="A11:C11"/>
    <mergeCell ref="A15:A16"/>
    <mergeCell ref="B15:B16"/>
    <mergeCell ref="C15:C16"/>
    <mergeCell ref="D15:D16"/>
    <mergeCell ref="E15:E16"/>
    <mergeCell ref="A21:A22"/>
    <mergeCell ref="B21:B22"/>
    <mergeCell ref="C21:C22"/>
    <mergeCell ref="D21:D22"/>
    <mergeCell ref="E21:E22"/>
    <mergeCell ref="A18:A19"/>
    <mergeCell ref="B18:B19"/>
    <mergeCell ref="C18:C19"/>
    <mergeCell ref="D18:D19"/>
    <mergeCell ref="E18:E19"/>
  </mergeCells>
  <printOptions horizontalCentered="1"/>
  <pageMargins left="0.59055118110236227" right="0.59055118110236227" top="0.98425196850393704" bottom="0.59055118110236227" header="0.31496062992125984" footer="0.31496062992125984"/>
  <pageSetup paperSize="9" scale="42" fitToHeight="10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C17" sqref="C17"/>
    </sheetView>
  </sheetViews>
  <sheetFormatPr defaultRowHeight="15" x14ac:dyDescent="0.25"/>
  <cols>
    <col min="2" max="2" width="14.42578125" customWidth="1"/>
    <col min="3" max="3" width="20" customWidth="1"/>
    <col min="4" max="4" width="19.5703125" customWidth="1"/>
  </cols>
  <sheetData>
    <row r="1" spans="1:4" x14ac:dyDescent="0.25">
      <c r="A1" s="63" t="s">
        <v>40</v>
      </c>
      <c r="B1" s="64"/>
      <c r="C1" s="64"/>
      <c r="D1" s="64"/>
    </row>
    <row r="2" spans="1:4" x14ac:dyDescent="0.25">
      <c r="A2" s="38"/>
      <c r="B2" s="39" t="s">
        <v>35</v>
      </c>
      <c r="C2" s="39" t="s">
        <v>36</v>
      </c>
      <c r="D2" s="38"/>
    </row>
    <row r="3" spans="1:4" x14ac:dyDescent="0.25">
      <c r="A3" s="39" t="s">
        <v>32</v>
      </c>
      <c r="B3" s="38">
        <v>4291942.75</v>
      </c>
      <c r="C3" s="38">
        <v>144847114.21000001</v>
      </c>
      <c r="D3" s="40">
        <f>SUM(B3:C3)</f>
        <v>149139056.96000001</v>
      </c>
    </row>
    <row r="4" spans="1:4" x14ac:dyDescent="0.25">
      <c r="A4" s="39" t="s">
        <v>33</v>
      </c>
      <c r="B4" s="38">
        <v>1269249.9099999999</v>
      </c>
      <c r="C4" s="38">
        <v>22660969.050000001</v>
      </c>
      <c r="D4" s="40">
        <f t="shared" ref="D4:D5" si="0">SUM(B4:C4)</f>
        <v>23930218.960000001</v>
      </c>
    </row>
    <row r="5" spans="1:4" x14ac:dyDescent="0.25">
      <c r="A5" s="39" t="s">
        <v>34</v>
      </c>
      <c r="B5" s="38">
        <v>163352.79</v>
      </c>
      <c r="C5" s="38">
        <v>148027.6</v>
      </c>
      <c r="D5" s="40">
        <f t="shared" si="0"/>
        <v>311380.39</v>
      </c>
    </row>
    <row r="6" spans="1:4" x14ac:dyDescent="0.25">
      <c r="A6" s="38"/>
      <c r="B6" s="40">
        <f>SUM(B3:B5)</f>
        <v>5724545.4500000002</v>
      </c>
      <c r="C6" s="40">
        <f t="shared" ref="C6:D6" si="1">SUM(C3:C5)</f>
        <v>167656110.86000001</v>
      </c>
      <c r="D6" s="40">
        <f t="shared" si="1"/>
        <v>173380656.31</v>
      </c>
    </row>
    <row r="8" spans="1:4" x14ac:dyDescent="0.25">
      <c r="A8" s="37" t="s">
        <v>37</v>
      </c>
      <c r="B8" s="37">
        <f>28.3+35.6+34.1+31.3</f>
        <v>129.30000000000001</v>
      </c>
      <c r="C8" s="37">
        <v>3232.4</v>
      </c>
      <c r="D8">
        <f>SUM(B8:C8)</f>
        <v>3361.7000000000003</v>
      </c>
    </row>
    <row r="9" spans="1:4" x14ac:dyDescent="0.25">
      <c r="A9" s="37" t="s">
        <v>38</v>
      </c>
      <c r="B9" s="37">
        <v>8</v>
      </c>
      <c r="C9">
        <v>204</v>
      </c>
      <c r="D9">
        <f t="shared" ref="D9:D10" si="2">SUM(B9:C9)</f>
        <v>212</v>
      </c>
    </row>
    <row r="10" spans="1:4" x14ac:dyDescent="0.25">
      <c r="A10" s="37" t="s">
        <v>39</v>
      </c>
      <c r="B10">
        <v>4</v>
      </c>
      <c r="C10">
        <v>82</v>
      </c>
      <c r="D10">
        <f t="shared" si="2"/>
        <v>86</v>
      </c>
    </row>
    <row r="13" spans="1:4" x14ac:dyDescent="0.25">
      <c r="B13">
        <v>164.1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Форма 1</vt:lpstr>
      <vt:lpstr>Лист1</vt:lpstr>
      <vt:lpstr>'Форма 1'!Заголовки_для_печати</vt:lpstr>
      <vt:lpstr>'Форма 1'!Область_печати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МашБюро</cp:lastModifiedBy>
  <cp:lastPrinted>2023-05-18T04:28:12Z</cp:lastPrinted>
  <dcterms:created xsi:type="dcterms:W3CDTF">2019-02-21T06:23:02Z</dcterms:created>
  <dcterms:modified xsi:type="dcterms:W3CDTF">2023-05-18T04:28:20Z</dcterms:modified>
</cp:coreProperties>
</file>